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stanleyc\Documents\CRL\"/>
    </mc:Choice>
  </mc:AlternateContent>
  <xr:revisionPtr revIDLastSave="0" documentId="8_{11F6E1CD-37C8-4313-A541-84A70445A96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ell Gra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H5" i="1" s="1"/>
  <c r="E4" i="1"/>
  <c r="G5" i="1"/>
  <c r="M6" i="1"/>
  <c r="E7" i="1"/>
  <c r="E3" i="1"/>
  <c r="Q3" i="1"/>
  <c r="O3" i="1"/>
  <c r="N3" i="1"/>
  <c r="M3" i="1"/>
  <c r="L3" i="1"/>
  <c r="J3" i="1"/>
  <c r="K3" i="1"/>
  <c r="I3" i="1"/>
  <c r="H3" i="1"/>
  <c r="G3" i="1"/>
  <c r="F3" i="1" l="1"/>
  <c r="P3" i="1"/>
  <c r="G7" i="1"/>
  <c r="H7" i="1"/>
  <c r="I7" i="1"/>
  <c r="J7" i="1"/>
  <c r="K7" i="1"/>
  <c r="L7" i="1"/>
  <c r="M7" i="1"/>
  <c r="N7" i="1"/>
  <c r="O7" i="1"/>
  <c r="P7" i="1"/>
  <c r="Q7" i="1"/>
  <c r="F7" i="1"/>
  <c r="G6" i="1"/>
  <c r="H6" i="1"/>
  <c r="I6" i="1"/>
  <c r="J6" i="1"/>
  <c r="K6" i="1"/>
  <c r="L6" i="1"/>
  <c r="N6" i="1"/>
  <c r="O6" i="1"/>
  <c r="P6" i="1"/>
  <c r="Q6" i="1"/>
  <c r="F6" i="1"/>
  <c r="I5" i="1"/>
  <c r="J5" i="1"/>
  <c r="K5" i="1"/>
  <c r="L5" i="1"/>
  <c r="M5" i="1"/>
  <c r="N5" i="1"/>
  <c r="O5" i="1"/>
  <c r="P5" i="1"/>
  <c r="Q5" i="1"/>
  <c r="F5" i="1"/>
  <c r="G4" i="1"/>
  <c r="H4" i="1"/>
  <c r="I4" i="1"/>
  <c r="J4" i="1"/>
  <c r="K4" i="1"/>
  <c r="L4" i="1"/>
  <c r="M4" i="1"/>
  <c r="N4" i="1"/>
  <c r="O4" i="1"/>
  <c r="P4" i="1"/>
  <c r="Q4" i="1"/>
  <c r="F4" i="1"/>
</calcChain>
</file>

<file path=xl/sharedStrings.xml><?xml version="1.0" encoding="utf-8"?>
<sst xmlns="http://schemas.openxmlformats.org/spreadsheetml/2006/main" count="33" uniqueCount="29">
  <si>
    <t>Pell Grant</t>
  </si>
  <si>
    <t>Credits</t>
  </si>
  <si>
    <t>SAI if greater than 6655 not Pell Eligible</t>
  </si>
  <si>
    <t>Min Pell</t>
  </si>
  <si>
    <t>Max Pell</t>
  </si>
  <si>
    <t>Annual Pell Grant Amt= B, C or Scheduled Pell in ROAPELL</t>
  </si>
  <si>
    <t>Quarterly Amount (D/3)</t>
  </si>
  <si>
    <t>Full time (12+ credits - 1.00)</t>
  </si>
  <si>
    <t>11 credits (.92)</t>
  </si>
  <si>
    <t>10 credits (.83)</t>
  </si>
  <si>
    <t>9 credits (.75)</t>
  </si>
  <si>
    <t>8 credits (.67)</t>
  </si>
  <si>
    <t>7 credits (.58)</t>
  </si>
  <si>
    <t>6 credits (.50)</t>
  </si>
  <si>
    <t>5 credits (.42)</t>
  </si>
  <si>
    <t>4 credits (.33)</t>
  </si>
  <si>
    <t>3 credits (.25)</t>
  </si>
  <si>
    <t>2 credits (.17)</t>
  </si>
  <si>
    <t>1 credit (.08)</t>
  </si>
  <si>
    <t>Calculated Pell</t>
  </si>
  <si>
    <t xml:space="preserve">
</t>
  </si>
  <si>
    <t>Instructions</t>
  </si>
  <si>
    <t>1. Check RNARS 25 (look for the Max Pell and Min Pell flags)</t>
  </si>
  <si>
    <t>2. If Min Pell, use the value in B3</t>
  </si>
  <si>
    <t>3. If Max Pell, use the value in C3</t>
  </si>
  <si>
    <t>4. If no Max Pell OR min Pell, if the SAI is less than 6655, input annual scheduled Pell amt into D5*</t>
  </si>
  <si>
    <r>
      <rPr>
        <sz val="11"/>
        <color rgb="FF000000"/>
        <rFont val="Aptos Narrow"/>
      </rPr>
      <t xml:space="preserve">5. The annual calculated Pell must be rounded to the </t>
    </r>
    <r>
      <rPr>
        <b/>
        <sz val="11"/>
        <color rgb="FF000000"/>
        <rFont val="Aptos Narrow"/>
      </rPr>
      <t>nearest</t>
    </r>
    <r>
      <rPr>
        <sz val="11"/>
        <color rgb="FF000000"/>
        <rFont val="Aptos Narrow"/>
      </rPr>
      <t xml:space="preserve"> $5 increment (Banner calc will already do this)</t>
    </r>
  </si>
  <si>
    <t>6. If SAI is a negative value, student is Max Pell eligible</t>
  </si>
  <si>
    <t>*if packaged, you can find the original scheduled amount in ROAPELL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</si>
</sst>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</font>
    <font>
      <b/>
      <sz val="11"/>
      <color rgb="FF000000"/>
      <name val="Aptos Narrow"/>
    </font>
    <font>
      <sz val="10"/>
      <color rgb="FF212529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E9F6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2" borderId="1" xfId="0" applyFill="1" applyBorder="1"/>
    <xf numFmtId="0" fontId="2" fillId="0" borderId="1" xfId="0" applyFont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0" xfId="0" applyFill="1"/>
    <xf numFmtId="0" fontId="0" fillId="4" borderId="3" xfId="0" applyFill="1" applyBorder="1"/>
    <xf numFmtId="0" fontId="0" fillId="6" borderId="0" xfId="0" applyFill="1"/>
    <xf numFmtId="0" fontId="3" fillId="6" borderId="1" xfId="0" applyFont="1" applyFill="1" applyBorder="1"/>
    <xf numFmtId="0" fontId="0" fillId="6" borderId="1" xfId="0" applyFill="1" applyBorder="1"/>
    <xf numFmtId="0" fontId="4" fillId="0" borderId="0" xfId="0" applyFont="1"/>
    <xf numFmtId="0" fontId="0" fillId="7" borderId="0" xfId="0" applyFill="1"/>
    <xf numFmtId="3" fontId="0" fillId="6" borderId="1" xfId="0" applyNumberFormat="1" applyFill="1" applyBorder="1"/>
    <xf numFmtId="0" fontId="6" fillId="8" borderId="0" xfId="0" applyFont="1" applyFill="1" applyAlignment="1">
      <alignment wrapText="1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workbookViewId="0">
      <selection activeCell="D8" sqref="D8"/>
    </sheetView>
  </sheetViews>
  <sheetFormatPr defaultRowHeight="14.5" x14ac:dyDescent="0.35"/>
  <cols>
    <col min="1" max="1" width="17.81640625" customWidth="1"/>
    <col min="2" max="2" width="10.1796875" bestFit="1" customWidth="1"/>
    <col min="3" max="3" width="11.26953125" bestFit="1" customWidth="1"/>
    <col min="4" max="4" width="36" bestFit="1" customWidth="1"/>
    <col min="5" max="5" width="21.26953125" bestFit="1" customWidth="1"/>
    <col min="6" max="6" width="25" bestFit="1" customWidth="1"/>
    <col min="7" max="8" width="14.1796875" bestFit="1" customWidth="1"/>
    <col min="9" max="16" width="13" bestFit="1" customWidth="1"/>
    <col min="17" max="17" width="12" bestFit="1" customWidth="1"/>
  </cols>
  <sheetData>
    <row r="1" spans="1:18" ht="18.5" x14ac:dyDescent="0.45">
      <c r="A1" s="19" t="s">
        <v>0</v>
      </c>
      <c r="B1" s="19"/>
      <c r="C1" s="19"/>
      <c r="D1" s="19"/>
      <c r="E1" s="19"/>
      <c r="F1" s="20" t="s">
        <v>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43.5" customHeight="1" x14ac:dyDescent="0.35">
      <c r="A2" s="5" t="s">
        <v>2</v>
      </c>
      <c r="B2" s="6" t="s">
        <v>3</v>
      </c>
      <c r="C2" s="6" t="s">
        <v>4</v>
      </c>
      <c r="D2" s="5" t="s">
        <v>5</v>
      </c>
      <c r="E2" s="7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</row>
    <row r="3" spans="1:18" x14ac:dyDescent="0.35">
      <c r="A3" s="3" t="s">
        <v>4</v>
      </c>
      <c r="B3" s="1">
        <v>740</v>
      </c>
      <c r="C3" s="4">
        <v>7395</v>
      </c>
      <c r="D3" s="3">
        <v>7395</v>
      </c>
      <c r="E3" s="2">
        <f>SUM(D3/3)</f>
        <v>2465</v>
      </c>
      <c r="F3" s="2">
        <f>E3</f>
        <v>2465</v>
      </c>
      <c r="G3" s="2">
        <f>E3*0.92</f>
        <v>2267.8000000000002</v>
      </c>
      <c r="H3" s="2">
        <f>E3*0.83</f>
        <v>2045.9499999999998</v>
      </c>
      <c r="I3" s="2">
        <f>E3*0.75</f>
        <v>1848.75</v>
      </c>
      <c r="J3" s="2">
        <f>E3*0.67</f>
        <v>1651.5500000000002</v>
      </c>
      <c r="K3" s="2">
        <f>E3*0.58</f>
        <v>1429.6999999999998</v>
      </c>
      <c r="L3" s="2">
        <f>E3*0.5</f>
        <v>1232.5</v>
      </c>
      <c r="M3" s="2">
        <f>E3*0.42</f>
        <v>1035.3</v>
      </c>
      <c r="N3" s="2">
        <f>E3*0.33</f>
        <v>813.45</v>
      </c>
      <c r="O3" s="2">
        <f>E3*0.25</f>
        <v>616.25</v>
      </c>
      <c r="P3" s="2">
        <f>E3*0.17</f>
        <v>419.05</v>
      </c>
      <c r="Q3" s="2">
        <f>E3*0.08</f>
        <v>197.20000000000002</v>
      </c>
    </row>
    <row r="4" spans="1:18" x14ac:dyDescent="0.35">
      <c r="A4" s="3" t="s">
        <v>3</v>
      </c>
      <c r="B4" s="4">
        <v>740</v>
      </c>
      <c r="C4" s="1">
        <v>7395</v>
      </c>
      <c r="D4" s="3">
        <v>740</v>
      </c>
      <c r="E4" s="2">
        <f>SUM(D4/3)</f>
        <v>246.66666666666666</v>
      </c>
      <c r="F4" s="2">
        <f>E4</f>
        <v>246.66666666666666</v>
      </c>
      <c r="G4" s="2">
        <f>E4*0.92</f>
        <v>226.93333333333334</v>
      </c>
      <c r="H4" s="2">
        <f>E4*0.83</f>
        <v>204.73333333333332</v>
      </c>
      <c r="I4" s="2">
        <f>E4*0.75</f>
        <v>185</v>
      </c>
      <c r="J4" s="2">
        <f>E4*0.67</f>
        <v>165.26666666666668</v>
      </c>
      <c r="K4" s="2">
        <f>E4*0.58</f>
        <v>143.06666666666666</v>
      </c>
      <c r="L4" s="2">
        <f>E4*0.5</f>
        <v>123.33333333333333</v>
      </c>
      <c r="M4" s="2">
        <f>E4*0.42</f>
        <v>103.6</v>
      </c>
      <c r="N4" s="2">
        <f>E4*0.33</f>
        <v>81.400000000000006</v>
      </c>
      <c r="O4" s="2">
        <f>E4*0.25</f>
        <v>61.666666666666664</v>
      </c>
      <c r="P4" s="2">
        <f>E4*0.17</f>
        <v>41.933333333333337</v>
      </c>
      <c r="Q4" s="2">
        <f>E4*0.08</f>
        <v>19.733333333333334</v>
      </c>
    </row>
    <row r="5" spans="1:18" x14ac:dyDescent="0.35">
      <c r="A5" s="11" t="s">
        <v>19</v>
      </c>
      <c r="B5" s="1">
        <v>740</v>
      </c>
      <c r="C5" s="1">
        <v>7395</v>
      </c>
      <c r="D5" s="10">
        <v>7280</v>
      </c>
      <c r="E5" s="2">
        <f>SUM(D5/3)</f>
        <v>2426.6666666666665</v>
      </c>
      <c r="F5" s="2">
        <f>E5</f>
        <v>2426.6666666666665</v>
      </c>
      <c r="G5" s="2">
        <f>E5*0.92</f>
        <v>2232.5333333333333</v>
      </c>
      <c r="H5" s="2">
        <f>E5*0.83</f>
        <v>2014.1333333333332</v>
      </c>
      <c r="I5" s="2">
        <f>E5*0.75</f>
        <v>1820</v>
      </c>
      <c r="J5" s="2">
        <f>E5*0.67</f>
        <v>1625.8666666666666</v>
      </c>
      <c r="K5" s="2">
        <f>E5*0.58</f>
        <v>1407.4666666666665</v>
      </c>
      <c r="L5" s="2">
        <f>E5*0.5</f>
        <v>1213.3333333333333</v>
      </c>
      <c r="M5" s="2">
        <f>E5*0.42</f>
        <v>1019.1999999999999</v>
      </c>
      <c r="N5" s="2">
        <f>E5*0.33</f>
        <v>800.8</v>
      </c>
      <c r="O5" s="2">
        <f>E5*0.25</f>
        <v>606.66666666666663</v>
      </c>
      <c r="P5" s="2">
        <f>E5*0.17</f>
        <v>412.53333333333336</v>
      </c>
      <c r="Q5" s="2">
        <f>E5*0.08</f>
        <v>194.13333333333333</v>
      </c>
    </row>
    <row r="6" spans="1:18" x14ac:dyDescent="0.35">
      <c r="A6" s="11" t="s">
        <v>19</v>
      </c>
      <c r="B6" s="1"/>
      <c r="C6" s="1"/>
      <c r="D6" s="11">
        <v>4454</v>
      </c>
      <c r="E6" s="2">
        <f>SUM(D6/3)</f>
        <v>1484.6666666666667</v>
      </c>
      <c r="F6" s="2">
        <f>E6</f>
        <v>1484.6666666666667</v>
      </c>
      <c r="G6" s="2">
        <f>E6*0.92</f>
        <v>1365.8933333333334</v>
      </c>
      <c r="H6" s="2">
        <f>E6*0.83</f>
        <v>1232.2733333333333</v>
      </c>
      <c r="I6" s="2">
        <f>E6*0.75</f>
        <v>1113.5</v>
      </c>
      <c r="J6" s="2">
        <f>E6*0.67</f>
        <v>994.7266666666668</v>
      </c>
      <c r="K6" s="2">
        <f>E6*0.58</f>
        <v>861.10666666666668</v>
      </c>
      <c r="L6" s="2">
        <f>E6*0.5</f>
        <v>742.33333333333337</v>
      </c>
      <c r="M6" s="2">
        <f>E6*0.42</f>
        <v>623.56000000000006</v>
      </c>
      <c r="N6" s="2">
        <f>E6*0.33</f>
        <v>489.94000000000005</v>
      </c>
      <c r="O6" s="2">
        <f>E6*0.25</f>
        <v>371.16666666666669</v>
      </c>
      <c r="P6" s="2">
        <f>E6*0.17</f>
        <v>252.39333333333337</v>
      </c>
      <c r="Q6" s="2">
        <f>E6*0.08</f>
        <v>118.77333333333334</v>
      </c>
    </row>
    <row r="7" spans="1:18" ht="26" x14ac:dyDescent="0.35">
      <c r="A7" s="11" t="s">
        <v>19</v>
      </c>
      <c r="B7" s="1"/>
      <c r="C7" s="15" t="s">
        <v>20</v>
      </c>
      <c r="D7" s="14">
        <v>6405</v>
      </c>
      <c r="E7" s="2">
        <f>SUM(D7/3)</f>
        <v>2135</v>
      </c>
      <c r="F7" s="2">
        <f>E7</f>
        <v>2135</v>
      </c>
      <c r="G7" s="2">
        <f>E7*0.92</f>
        <v>1964.2</v>
      </c>
      <c r="H7" s="2">
        <f>E7*0.83</f>
        <v>1772.05</v>
      </c>
      <c r="I7" s="2">
        <f>E7*0.75</f>
        <v>1601.25</v>
      </c>
      <c r="J7" s="2">
        <f>E7*0.67</f>
        <v>1430.45</v>
      </c>
      <c r="K7" s="2">
        <f>E7*0.58</f>
        <v>1238.3</v>
      </c>
      <c r="L7" s="2">
        <f>E7*0.5</f>
        <v>1067.5</v>
      </c>
      <c r="M7" s="2">
        <f>E7*0.42</f>
        <v>896.69999999999993</v>
      </c>
      <c r="N7" s="2">
        <f>E7*0.33</f>
        <v>704.55000000000007</v>
      </c>
      <c r="O7" s="2">
        <f>E7*0.25</f>
        <v>533.75</v>
      </c>
      <c r="P7" s="2">
        <f>E7*0.17</f>
        <v>362.95000000000005</v>
      </c>
      <c r="Q7" s="2">
        <f>E7*0.08</f>
        <v>170.8</v>
      </c>
    </row>
    <row r="11" spans="1:18" x14ac:dyDescent="0.35">
      <c r="A11" s="21" t="s">
        <v>21</v>
      </c>
      <c r="B11" s="21"/>
      <c r="C11" s="21"/>
      <c r="D11" s="21"/>
    </row>
    <row r="12" spans="1:18" x14ac:dyDescent="0.35">
      <c r="A12" s="23" t="s">
        <v>22</v>
      </c>
      <c r="B12" s="23"/>
      <c r="C12" s="23"/>
      <c r="D12" s="23"/>
    </row>
    <row r="13" spans="1:18" ht="14.5" customHeight="1" x14ac:dyDescent="0.35">
      <c r="A13" s="22" t="s">
        <v>23</v>
      </c>
      <c r="B13" s="22"/>
      <c r="C13" s="22"/>
      <c r="D13" s="22"/>
    </row>
    <row r="14" spans="1:18" x14ac:dyDescent="0.35">
      <c r="A14" t="s">
        <v>24</v>
      </c>
    </row>
    <row r="15" spans="1:18" x14ac:dyDescent="0.35">
      <c r="A15" s="9" t="s">
        <v>25</v>
      </c>
      <c r="B15" s="9"/>
      <c r="C15" s="9"/>
      <c r="D15" s="9"/>
    </row>
    <row r="16" spans="1:18" x14ac:dyDescent="0.35">
      <c r="A16" s="12" t="s">
        <v>26</v>
      </c>
    </row>
    <row r="17" spans="1:4" x14ac:dyDescent="0.35">
      <c r="A17" s="13" t="s">
        <v>27</v>
      </c>
    </row>
    <row r="19" spans="1:4" x14ac:dyDescent="0.35">
      <c r="A19" s="16" t="s">
        <v>28</v>
      </c>
      <c r="B19" s="17"/>
      <c r="C19" s="17"/>
      <c r="D19" s="18"/>
    </row>
  </sheetData>
  <mergeCells count="6">
    <mergeCell ref="A19:D19"/>
    <mergeCell ref="A1:E1"/>
    <mergeCell ref="F1:R1"/>
    <mergeCell ref="A11:D11"/>
    <mergeCell ref="A13:D13"/>
    <mergeCell ref="A12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90A803C2D860499EA825A8CE522D6C" ma:contentTypeVersion="17" ma:contentTypeDescription="Create a new document." ma:contentTypeScope="" ma:versionID="922dbbe45a58de41b8d110ffdbea7ee8">
  <xsd:schema xmlns:xsd="http://www.w3.org/2001/XMLSchema" xmlns:xs="http://www.w3.org/2001/XMLSchema" xmlns:p="http://schemas.microsoft.com/office/2006/metadata/properties" xmlns:ns2="37736d20-b3bd-46ac-b131-4b1d4457484c" xmlns:ns3="ad362f28-e30f-4238-a08a-e2c6c59bf64e" targetNamespace="http://schemas.microsoft.com/office/2006/metadata/properties" ma:root="true" ma:fieldsID="fba9906c445844150debcb0a14fe10a1" ns2:_="" ns3:_="">
    <xsd:import namespace="37736d20-b3bd-46ac-b131-4b1d4457484c"/>
    <xsd:import namespace="ad362f28-e30f-4238-a08a-e2c6c59bf6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36d20-b3bd-46ac-b131-4b1d44574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b2f9309-a8ab-47c5-ad99-817f00b9d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2f28-e30f-4238-a08a-e2c6c59bf64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282f39-d83a-44b9-b8a2-b3b4c17b7df4}" ma:internalName="TaxCatchAll" ma:showField="CatchAllData" ma:web="ad362f28-e30f-4238-a08a-e2c6c59bf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36d20-b3bd-46ac-b131-4b1d4457484c">
      <Terms xmlns="http://schemas.microsoft.com/office/infopath/2007/PartnerControls"/>
    </lcf76f155ced4ddcb4097134ff3c332f>
    <TaxCatchAll xmlns="ad362f28-e30f-4238-a08a-e2c6c59bf64e" xsi:nil="true"/>
    <SharedWithUsers xmlns="ad362f28-e30f-4238-a08a-e2c6c59bf64e">
      <UserInfo>
        <DisplayName/>
        <AccountId xsi:nil="true"/>
        <AccountType/>
      </UserInfo>
    </SharedWithUsers>
    <MediaLengthInSeconds xmlns="37736d20-b3bd-46ac-b131-4b1d4457484c" xsi:nil="true"/>
  </documentManagement>
</p:properties>
</file>

<file path=customXml/itemProps1.xml><?xml version="1.0" encoding="utf-8"?>
<ds:datastoreItem xmlns:ds="http://schemas.openxmlformats.org/officeDocument/2006/customXml" ds:itemID="{73ADC7D1-ADCB-42F3-800C-386A54A71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36d20-b3bd-46ac-b131-4b1d4457484c"/>
    <ds:schemaRef ds:uri="ad362f28-e30f-4238-a08a-e2c6c59bf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53792F-E217-4BBF-960A-1A97F2012D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1DD74-5047-4227-AEF6-DC078D0E0D14}">
  <ds:schemaRefs>
    <ds:schemaRef ds:uri="http://schemas.microsoft.com/office/2006/metadata/properties"/>
    <ds:schemaRef ds:uri="http://schemas.microsoft.com/office/infopath/2007/PartnerControls"/>
    <ds:schemaRef ds:uri="37736d20-b3bd-46ac-b131-4b1d4457484c"/>
    <ds:schemaRef ds:uri="ad362f28-e30f-4238-a08a-e2c6c59bf6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Pell Grant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Stanley</dc:creator>
  <cp:keywords/>
  <dc:description/>
  <cp:lastModifiedBy>Chloe Stanley</cp:lastModifiedBy>
  <cp:revision/>
  <dcterms:created xsi:type="dcterms:W3CDTF">2024-04-23T20:01:30Z</dcterms:created>
  <dcterms:modified xsi:type="dcterms:W3CDTF">2025-01-30T21:28:37Z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0x010100C890A803C2D860499EA825A8CE522D6C</vt:lpwstr>
  </property>
  <property fmtid="{D5CDD505-2E9C-101B-9397-08002B2CF9AE}" pid="3" name="Order">
    <vt:r8>382200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