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leyc\Documents\CRL\"/>
    </mc:Choice>
  </mc:AlternateContent>
  <xr:revisionPtr revIDLastSave="0" documentId="8_{39BAA20C-149A-46B6-906A-BF1897290BD9}" xr6:coauthVersionLast="47" xr6:coauthVersionMax="47" xr10:uidLastSave="{00000000-0000-0000-0000-000000000000}"/>
  <bookViews>
    <workbookView xWindow="-110" yWindow="-110" windowWidth="19420" windowHeight="11500" tabRatio="708" xr2:uid="{29593A38-C71F-4F2A-9DCE-D4E69A820717}"/>
  </bookViews>
  <sheets>
    <sheet name="Pell eligibility criteria" sheetId="6" r:id="rId1"/>
    <sheet name="SAI Calc - manual PJ" sheetId="4" r:id="rId2"/>
    <sheet name="2022 Poverty Tables" sheetId="2" r:id="rId3"/>
    <sheet name="Max and Min Indicator code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C10" i="6" l="1"/>
  <c r="G4" i="6" l="1"/>
  <c r="F8" i="6"/>
  <c r="H8" i="6" s="1"/>
  <c r="F7" i="6"/>
  <c r="H7" i="6" s="1"/>
  <c r="C7" i="4" l="1"/>
  <c r="C9" i="4" s="1"/>
</calcChain>
</file>

<file path=xl/sharedStrings.xml><?xml version="1.0" encoding="utf-8"?>
<sst xmlns="http://schemas.openxmlformats.org/spreadsheetml/2006/main" count="162" uniqueCount="118">
  <si>
    <t>Credit Hours</t>
  </si>
  <si>
    <t>Enrollment Intensity</t>
  </si>
  <si>
    <t>Enrollment Status Equivalent</t>
  </si>
  <si>
    <t>12 ÷ 12 = 1.0</t>
  </si>
  <si>
    <t>Full-Time</t>
  </si>
  <si>
    <t>11 ÷ 12 = 0.917</t>
  </si>
  <si>
    <t>Three-Quarter Time</t>
  </si>
  <si>
    <t>10 ÷ 12 = 0.833</t>
  </si>
  <si>
    <t>9 ÷ 12 = 0.75</t>
  </si>
  <si>
    <t>8 ÷ 12 = 0.667</t>
  </si>
  <si>
    <t>Half-Time</t>
  </si>
  <si>
    <t>7 ÷ 12 = 0.583</t>
  </si>
  <si>
    <t>6 ÷ 12 = 0.50</t>
  </si>
  <si>
    <t>5 ÷ 12 = 0.417</t>
  </si>
  <si>
    <t>Less-than-Half-Time</t>
  </si>
  <si>
    <t>4 ÷ 12 = 0.333</t>
  </si>
  <si>
    <t>3 ÷ 12 = 0.25</t>
  </si>
  <si>
    <t>2 ÷ 12 = .0167</t>
  </si>
  <si>
    <t>1 ÷ 12 = 0.083</t>
  </si>
  <si>
    <t>Enrollment Intensity Formula*</t>
  </si>
  <si>
    <t>DEPENDENT STUDENT TABLES</t>
  </si>
  <si>
    <t>INDEPENDENT STUDENTS TABLES</t>
  </si>
  <si>
    <t>12 +</t>
  </si>
  <si>
    <t>see FSA Partners for more info</t>
  </si>
  <si>
    <t>AK and HI have different charts -</t>
  </si>
  <si>
    <t>Max Pell Indicator</t>
  </si>
  <si>
    <t>Eligibility Criteria</t>
  </si>
  <si>
    <t>The student’s parent(s) is not required to file a federal income tax return.</t>
  </si>
  <si>
    <t>The student’s parent is a single parent and has an AGI greater than zero and less than or equal to 225% of the poverty guideline for the applicant’s family size and state of residence.</t>
  </si>
  <si>
    <t>The student’s parent is not a single parent and has an AGI greater than zero and less than or equal to 175% of the poverty guideline for the applicant’s family size and state of residence.</t>
  </si>
  <si>
    <t>Blank</t>
  </si>
  <si>
    <t>Ineligible for Max Pell</t>
  </si>
  <si>
    <t>Independent Student</t>
  </si>
  <si>
    <t>The student (and spouse, if applicable) is not required to file a federal income tax return.</t>
  </si>
  <si>
    <t>The student is a single parent and has an AGI greater than zero and less than or equal to 225% of the poverty guideline for the applicant’s family size and state of residence.</t>
  </si>
  <si>
    <t>The student is not a single parent and has an AGI greater than zero and less than or equal to 175% of the poverty guideline for the applicant’s family size and state of residence.</t>
  </si>
  <si>
    <t xml:space="preserve">Dependent Student </t>
  </si>
  <si>
    <t>Min Pell Indicator</t>
  </si>
  <si>
    <t>The student’s parent is a single parent and has an AGI less than or equal to 325% of the poverty guideline for the applicant’s family size and state of residence.</t>
  </si>
  <si>
    <t>The student’s parent is not a single parent and has an AGI less than or equal to 275% of the poverty guideline for the applicant’s family size and state of residence.</t>
  </si>
  <si>
    <t>Ineligible for Min Pell</t>
  </si>
  <si>
    <t>The student is a single parent, and the AGI is less than or equal to 400% of the poverty line.</t>
  </si>
  <si>
    <t>The student is a parent and is not a single parent, and the AGI is less than or equal to 350% of the of the poverty guideline for the applicant’s family size and state of residence.</t>
  </si>
  <si>
    <t>The student is not a parent, and the student’s (and spouse’s if applicable) AGI is less than or equal to 275% of the of the poverty guideline for the applicant’s family size and state of residence.</t>
  </si>
  <si>
    <t>Max Pell</t>
  </si>
  <si>
    <t>COA (FT Full AY)</t>
  </si>
  <si>
    <t>Max Pell:</t>
  </si>
  <si>
    <t>the nearest dollar</t>
  </si>
  <si>
    <t>*always round up to</t>
  </si>
  <si>
    <t>Min* Pell:</t>
  </si>
  <si>
    <t>Y / N</t>
  </si>
  <si>
    <t>MANUAL PELL AWARD CALCULATOR USING SAI AND COA</t>
  </si>
  <si>
    <t>ENROLLMENT INTENSITY CALCULATOR</t>
  </si>
  <si>
    <t>Summer elig:</t>
  </si>
  <si>
    <t>income - offsets = income of adj available income</t>
  </si>
  <si>
    <t>assets - PA *12% = available asset</t>
  </si>
  <si>
    <t>for both student and parent (student can be negative)</t>
  </si>
  <si>
    <t>Pell, they are evaluated for Minimum Pell</t>
  </si>
  <si>
    <t>asset if remove income?</t>
  </si>
  <si>
    <t xml:space="preserve">taxable or untable income? </t>
  </si>
  <si>
    <t>minus SAI</t>
  </si>
  <si>
    <t>Estimate scheduled Pell award</t>
  </si>
  <si>
    <t>Three ways to determine grant amount:</t>
  </si>
  <si>
    <t>FEDERAL PELL GRANT ELIGIBILITY CRITERIA</t>
  </si>
  <si>
    <t>programs still use the categorical measures of enrollment status.</t>
  </si>
  <si>
    <t>*Enrollment intensity only applies to Pell Grant eligibility. All other Title IV</t>
  </si>
  <si>
    <t>MAX PELL</t>
  </si>
  <si>
    <t>MIN PELL</t>
  </si>
  <si>
    <t>(Max Pell - SAI)</t>
  </si>
  <si>
    <t xml:space="preserve">Enter student's FT annual Pell award </t>
  </si>
  <si>
    <t>Pell award using enrollment intensity</t>
  </si>
  <si>
    <t>Enter enrollment intensity for # of cr</t>
  </si>
  <si>
    <t>FT Spring award</t>
  </si>
  <si>
    <t>FT Fall award</t>
  </si>
  <si>
    <t>Enter SAI</t>
  </si>
  <si>
    <t>(1) Max Pell Grant eligibility</t>
  </si>
  <si>
    <t>(2) Calculated Pell Grant elig</t>
  </si>
  <si>
    <t>(3) Minimum Pell eligibility determination</t>
  </si>
  <si>
    <t>*Always round up to the nearest dollar</t>
  </si>
  <si>
    <t>FT Pell for AY**</t>
  </si>
  <si>
    <t>Does the student have Max Pell flag?</t>
  </si>
  <si>
    <t>See tab 4 for different flag code definitions</t>
  </si>
  <si>
    <t>Does the student have a Min Pell flag?</t>
  </si>
  <si>
    <t>**If a student's calculated Pell grant is less than minimum Pell ($740) the student is not eligible for a calcluated Pell grant (they may still qualify for minimum Pell)</t>
  </si>
  <si>
    <t>Pell award:</t>
  </si>
  <si>
    <t>See tab 4 for codes</t>
  </si>
  <si>
    <t>Is Max Pell Flag set?</t>
  </si>
  <si>
    <t>If Y student elig  Max Pell</t>
  </si>
  <si>
    <t>If N calculate for Pell award:</t>
  </si>
  <si>
    <t>Y/N</t>
  </si>
  <si>
    <t>AGI</t>
  </si>
  <si>
    <t>HH size</t>
  </si>
  <si>
    <t>Is line 11 &gt; than $740?</t>
  </si>
  <si>
    <t>Enter lesser of Line 9 or 10</t>
  </si>
  <si>
    <r>
      <rPr>
        <b/>
        <sz val="11"/>
        <color theme="1"/>
        <rFont val="Calibri"/>
        <family val="2"/>
        <scheme val="minor"/>
      </rPr>
      <t>If Y</t>
    </r>
    <r>
      <rPr>
        <sz val="11"/>
        <color theme="1"/>
        <rFont val="Calibri"/>
        <family val="2"/>
        <scheme val="minor"/>
      </rPr>
      <t xml:space="preserve"> then line 11 is student's Pell award amount</t>
    </r>
  </si>
  <si>
    <r>
      <rPr>
        <b/>
        <sz val="11"/>
        <color theme="1"/>
        <rFont val="Calibri"/>
        <family val="2"/>
        <scheme val="minor"/>
      </rPr>
      <t>If N</t>
    </r>
    <r>
      <rPr>
        <sz val="11"/>
        <color theme="1"/>
        <rFont val="Calibri"/>
        <family val="2"/>
        <scheme val="minor"/>
      </rPr>
      <t xml:space="preserve"> then student is not eligible for  Max or Calculated</t>
    </r>
  </si>
  <si>
    <t>If Y then eligible for Min Pell</t>
  </si>
  <si>
    <t>If N then ineligible for Pell</t>
  </si>
  <si>
    <t>EVALUATION FOR MINIMUM PELL</t>
  </si>
  <si>
    <t>If parent is a single parent:</t>
  </si>
  <si>
    <r>
      <t xml:space="preserve">If parent is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single parent:</t>
    </r>
  </si>
  <si>
    <t>AGI for 400% for HH size above (tab 3)</t>
  </si>
  <si>
    <t>AGI for 275% for HH size above (tab 3)</t>
  </si>
  <si>
    <t>AGI for 325% for HH size above (tab 3)</t>
  </si>
  <si>
    <t>Is line 8 higher than line 6?</t>
  </si>
  <si>
    <t>Is line 9 higher than line 6?</t>
  </si>
  <si>
    <t>Does student have a single parent?</t>
  </si>
  <si>
    <t>If the student is a single parent:</t>
  </si>
  <si>
    <t>If the student is a parent but not a single parent:</t>
  </si>
  <si>
    <t>AGI for 350% for HH size above (tab 3)</t>
  </si>
  <si>
    <t>DEPENDENT STUDENT</t>
  </si>
  <si>
    <t>INDEPENDENT STUDENT</t>
  </si>
  <si>
    <t>Is line 7 higher than line 6?</t>
  </si>
  <si>
    <t>"If your school offers a summer term in addition to fall through spring terms that qualify</t>
  </si>
  <si>
    <t>for Formula 1, you will calculate the student's payment for the summer term using the same</t>
  </si>
  <si>
    <t>formula that you used to calculate payment for the other terms in the award year to which</t>
  </si>
  <si>
    <t>the summer term is assigned."</t>
  </si>
  <si>
    <t>Tips/questions for PJs: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</si>
</sst>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4"/>
      <color rgb="FFFBFBFB"/>
      <name val="Arial"/>
      <family val="2"/>
    </font>
    <font>
      <sz val="9.4"/>
      <color rgb="FF17232E"/>
      <name val="Arial"/>
      <family val="2"/>
    </font>
    <font>
      <b/>
      <i/>
      <sz val="12"/>
      <color rgb="FF17232E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17232E"/>
      <name val="Calibri"/>
      <family val="2"/>
      <scheme val="minor"/>
    </font>
    <font>
      <b/>
      <sz val="11"/>
      <color rgb="FFFBFBFB"/>
      <name val="Calibri"/>
      <family val="2"/>
      <scheme val="minor"/>
    </font>
    <font>
      <sz val="11"/>
      <color rgb="FF17232E"/>
      <name val="Calibri"/>
      <family val="2"/>
      <scheme val="minor"/>
    </font>
    <font>
      <i/>
      <sz val="11"/>
      <color rgb="FF17232E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0"/>
      <color rgb="FF17232E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212529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95D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221E1F"/>
      </right>
      <top style="medium">
        <color indexed="64"/>
      </top>
      <bottom/>
      <diagonal/>
    </border>
    <border>
      <left style="thick">
        <color rgb="FF221E1F"/>
      </left>
      <right style="thick">
        <color rgb="FF221E1F"/>
      </right>
      <top style="medium">
        <color indexed="64"/>
      </top>
      <bottom/>
      <diagonal/>
    </border>
    <border>
      <left style="thick">
        <color rgb="FF221E1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40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4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0" borderId="0" xfId="0" applyFont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0" xfId="0" applyAlignment="1">
      <alignment horizontal="center"/>
    </xf>
    <xf numFmtId="164" fontId="0" fillId="4" borderId="0" xfId="0" applyNumberFormat="1" applyFill="1"/>
    <xf numFmtId="164" fontId="0" fillId="0" borderId="0" xfId="0" applyNumberFormat="1" applyAlignment="1">
      <alignment horizontal="center"/>
    </xf>
    <xf numFmtId="0" fontId="11" fillId="0" borderId="0" xfId="0" applyFont="1"/>
    <xf numFmtId="164" fontId="0" fillId="0" borderId="13" xfId="0" applyNumberFormat="1" applyBorder="1"/>
    <xf numFmtId="164" fontId="0" fillId="5" borderId="2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10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164" fontId="13" fillId="0" borderId="9" xfId="0" applyNumberFormat="1" applyFont="1" applyBorder="1"/>
    <xf numFmtId="164" fontId="1" fillId="0" borderId="11" xfId="0" applyNumberFormat="1" applyFont="1" applyBorder="1"/>
    <xf numFmtId="0" fontId="1" fillId="0" borderId="0" xfId="0" applyFont="1" applyAlignment="1">
      <alignment horizontal="center"/>
    </xf>
    <xf numFmtId="0" fontId="0" fillId="6" borderId="0" xfId="0" applyFill="1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7" fillId="6" borderId="0" xfId="0" applyFont="1" applyFill="1"/>
    <xf numFmtId="0" fontId="17" fillId="0" borderId="0" xfId="0" applyFont="1"/>
    <xf numFmtId="164" fontId="0" fillId="0" borderId="1" xfId="0" applyNumberFormat="1" applyBorder="1" applyAlignment="1">
      <alignment horizontal="center"/>
    </xf>
    <xf numFmtId="164" fontId="1" fillId="0" borderId="29" xfId="0" applyNumberFormat="1" applyFont="1" applyBorder="1"/>
    <xf numFmtId="0" fontId="14" fillId="0" borderId="7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0" fontId="0" fillId="7" borderId="12" xfId="0" applyFill="1" applyBorder="1"/>
    <xf numFmtId="0" fontId="0" fillId="7" borderId="13" xfId="0" applyFill="1" applyBorder="1" applyAlignment="1">
      <alignment horizontal="center"/>
    </xf>
    <xf numFmtId="164" fontId="1" fillId="0" borderId="11" xfId="1" applyNumberFormat="1" applyFont="1" applyBorder="1" applyAlignment="1"/>
    <xf numFmtId="9" fontId="13" fillId="0" borderId="28" xfId="0" applyNumberFormat="1" applyFont="1" applyBorder="1" applyAlignment="1">
      <alignment horizontal="center"/>
    </xf>
    <xf numFmtId="9" fontId="13" fillId="0" borderId="10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8" xfId="0" applyBorder="1"/>
    <xf numFmtId="6" fontId="0" fillId="0" borderId="18" xfId="0" applyNumberFormat="1" applyBorder="1"/>
    <xf numFmtId="0" fontId="20" fillId="0" borderId="30" xfId="0" applyFont="1" applyBorder="1"/>
    <xf numFmtId="0" fontId="0" fillId="0" borderId="2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1" fillId="0" borderId="32" xfId="0" applyFont="1" applyBorder="1"/>
    <xf numFmtId="0" fontId="14" fillId="0" borderId="0" xfId="0" applyFont="1" applyAlignment="1">
      <alignment vertical="top" wrapText="1"/>
    </xf>
    <xf numFmtId="6" fontId="0" fillId="8" borderId="33" xfId="0" applyNumberFormat="1" applyFill="1" applyBorder="1" applyAlignment="1">
      <alignment horizontal="center" vertical="center"/>
    </xf>
    <xf numFmtId="0" fontId="0" fillId="0" borderId="24" xfId="0" applyBorder="1"/>
    <xf numFmtId="0" fontId="0" fillId="0" borderId="34" xfId="0" applyBorder="1"/>
    <xf numFmtId="6" fontId="0" fillId="0" borderId="32" xfId="0" applyNumberFormat="1" applyBorder="1" applyAlignment="1">
      <alignment horizontal="right"/>
    </xf>
    <xf numFmtId="6" fontId="0" fillId="0" borderId="33" xfId="0" applyNumberFormat="1" applyBorder="1" applyAlignment="1">
      <alignment horizontal="left"/>
    </xf>
    <xf numFmtId="6" fontId="0" fillId="0" borderId="32" xfId="0" applyNumberFormat="1" applyBorder="1" applyAlignment="1">
      <alignment vertical="center"/>
    </xf>
    <xf numFmtId="0" fontId="19" fillId="0" borderId="3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6" fontId="0" fillId="0" borderId="33" xfId="0" applyNumberFormat="1" applyBorder="1" applyAlignment="1">
      <alignment horizontal="center" vertical="center"/>
    </xf>
    <xf numFmtId="0" fontId="14" fillId="0" borderId="32" xfId="0" applyFont="1" applyBorder="1" applyAlignment="1">
      <alignment vertical="top" wrapText="1"/>
    </xf>
    <xf numFmtId="0" fontId="14" fillId="0" borderId="33" xfId="0" applyFont="1" applyBorder="1"/>
    <xf numFmtId="0" fontId="0" fillId="0" borderId="24" xfId="0" applyBorder="1" applyAlignment="1">
      <alignment horizontal="right"/>
    </xf>
    <xf numFmtId="164" fontId="0" fillId="5" borderId="3" xfId="0" applyNumberFormat="1" applyFill="1" applyBorder="1"/>
    <xf numFmtId="0" fontId="0" fillId="0" borderId="19" xfId="0" applyBorder="1" applyAlignment="1">
      <alignment horizontal="right"/>
    </xf>
    <xf numFmtId="164" fontId="0" fillId="0" borderId="14" xfId="0" applyNumberFormat="1" applyBorder="1" applyAlignment="1">
      <alignment horizontal="center"/>
    </xf>
    <xf numFmtId="164" fontId="0" fillId="0" borderId="8" xfId="0" applyNumberFormat="1" applyBorder="1"/>
    <xf numFmtId="164" fontId="1" fillId="0" borderId="8" xfId="0" applyNumberFormat="1" applyFont="1" applyBorder="1"/>
    <xf numFmtId="164" fontId="0" fillId="0" borderId="35" xfId="0" applyNumberFormat="1" applyBorder="1"/>
    <xf numFmtId="164" fontId="0" fillId="0" borderId="35" xfId="0" applyNumberFormat="1" applyBorder="1" applyAlignment="1">
      <alignment horizontal="center"/>
    </xf>
    <xf numFmtId="164" fontId="0" fillId="10" borderId="35" xfId="0" applyNumberFormat="1" applyFill="1" applyBorder="1"/>
    <xf numFmtId="0" fontId="0" fillId="0" borderId="25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10" borderId="8" xfId="0" applyNumberFormat="1" applyFill="1" applyBorder="1" applyAlignment="1">
      <alignment horizontal="center"/>
    </xf>
    <xf numFmtId="164" fontId="0" fillId="10" borderId="1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6" fontId="0" fillId="4" borderId="0" xfId="0" applyNumberFormat="1" applyFill="1"/>
    <xf numFmtId="0" fontId="0" fillId="0" borderId="36" xfId="0" applyBorder="1"/>
    <xf numFmtId="0" fontId="0" fillId="0" borderId="36" xfId="0" applyBorder="1" applyAlignment="1">
      <alignment horizontal="right"/>
    </xf>
    <xf numFmtId="164" fontId="0" fillId="10" borderId="29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9" borderId="0" xfId="0" applyNumberFormat="1" applyFill="1"/>
    <xf numFmtId="164" fontId="0" fillId="5" borderId="0" xfId="0" applyNumberFormat="1" applyFill="1"/>
    <xf numFmtId="0" fontId="25" fillId="0" borderId="0" xfId="0" applyFont="1"/>
    <xf numFmtId="164" fontId="0" fillId="0" borderId="12" xfId="0" applyNumberFormat="1" applyBorder="1"/>
    <xf numFmtId="0" fontId="0" fillId="0" borderId="13" xfId="0" applyBorder="1"/>
    <xf numFmtId="0" fontId="9" fillId="0" borderId="19" xfId="0" applyFont="1" applyBorder="1"/>
    <xf numFmtId="0" fontId="9" fillId="0" borderId="0" xfId="0" applyFont="1"/>
    <xf numFmtId="0" fontId="9" fillId="0" borderId="35" xfId="0" applyFont="1" applyBorder="1"/>
    <xf numFmtId="0" fontId="11" fillId="0" borderId="19" xfId="0" applyFont="1" applyBorder="1"/>
    <xf numFmtId="0" fontId="11" fillId="0" borderId="35" xfId="0" applyFont="1" applyBorder="1"/>
    <xf numFmtId="164" fontId="0" fillId="0" borderId="19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4" xfId="0" applyBorder="1"/>
    <xf numFmtId="0" fontId="19" fillId="0" borderId="3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33" xfId="0" applyFont="1" applyBorder="1" applyAlignment="1">
      <alignment vertical="top" wrapText="1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6" borderId="0" xfId="0" applyFont="1" applyFill="1"/>
    <xf numFmtId="0" fontId="0" fillId="0" borderId="0" xfId="0"/>
    <xf numFmtId="0" fontId="22" fillId="6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0" fillId="5" borderId="19" xfId="0" applyFill="1" applyBorder="1" applyAlignment="1">
      <alignment vertical="top"/>
    </xf>
    <xf numFmtId="0" fontId="0" fillId="5" borderId="35" xfId="0" applyFill="1" applyBorder="1" applyAlignment="1">
      <alignment vertical="top"/>
    </xf>
    <xf numFmtId="0" fontId="0" fillId="9" borderId="15" xfId="0" applyFill="1" applyBorder="1" applyAlignment="1">
      <alignment vertical="top"/>
    </xf>
    <xf numFmtId="0" fontId="0" fillId="9" borderId="17" xfId="0" applyFill="1" applyBorder="1" applyAlignment="1">
      <alignment vertical="top"/>
    </xf>
    <xf numFmtId="0" fontId="0" fillId="9" borderId="19" xfId="0" applyFill="1" applyBorder="1" applyAlignment="1">
      <alignment vertical="top"/>
    </xf>
    <xf numFmtId="0" fontId="0" fillId="9" borderId="35" xfId="0" applyFill="1" applyBorder="1" applyAlignment="1">
      <alignment vertical="top"/>
    </xf>
    <xf numFmtId="0" fontId="24" fillId="6" borderId="16" xfId="0" applyFont="1" applyFill="1" applyBorder="1" applyAlignment="1">
      <alignment horizontal="left" vertical="center" wrapText="1"/>
    </xf>
    <xf numFmtId="0" fontId="23" fillId="6" borderId="0" xfId="0" applyFont="1" applyFill="1" applyAlignment="1">
      <alignment horizontal="center"/>
    </xf>
    <xf numFmtId="0" fontId="24" fillId="6" borderId="18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wrapText="1"/>
    </xf>
    <xf numFmtId="0" fontId="1" fillId="6" borderId="18" xfId="0" applyFont="1" applyFill="1" applyBorder="1"/>
    <xf numFmtId="0" fontId="24" fillId="6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8</xdr:col>
      <xdr:colOff>587749</xdr:colOff>
      <xdr:row>23</xdr:row>
      <xdr:rowOff>100583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5EE708B-02DF-4E89-A5DE-51CE532766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816" t="14885" r="30554" b="27782"/>
        <a:stretch/>
      </xdr:blipFill>
      <xdr:spPr>
        <a:xfrm>
          <a:off x="19050" y="457200"/>
          <a:ext cx="5445499" cy="423443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</xdr:row>
      <xdr:rowOff>9526</xdr:rowOff>
    </xdr:from>
    <xdr:to>
      <xdr:col>18</xdr:col>
      <xdr:colOff>504826</xdr:colOff>
      <xdr:row>36</xdr:row>
      <xdr:rowOff>107213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3FB339-0B11-43FE-AB19-D1D652499D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003" t="13025" r="31992"/>
        <a:stretch/>
      </xdr:blipFill>
      <xdr:spPr>
        <a:xfrm>
          <a:off x="6115050" y="400051"/>
          <a:ext cx="5362576" cy="6774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096B-5BFE-4B87-B2E2-8325F36EDD6A}">
  <dimension ref="A1:H25"/>
  <sheetViews>
    <sheetView tabSelected="1" workbookViewId="0">
      <selection activeCell="E5" sqref="E5"/>
    </sheetView>
  </sheetViews>
  <sheetFormatPr defaultRowHeight="14.5" x14ac:dyDescent="0.35"/>
  <cols>
    <col min="1" max="1" width="38.7265625" bestFit="1" customWidth="1"/>
    <col min="2" max="2" width="21.54296875" customWidth="1"/>
    <col min="3" max="3" width="14.7265625" bestFit="1" customWidth="1"/>
    <col min="4" max="4" width="13.81640625" customWidth="1"/>
    <col min="5" max="5" width="17.7265625" customWidth="1"/>
    <col min="6" max="6" width="18.7265625" style="23" customWidth="1"/>
    <col min="7" max="7" width="17.7265625" customWidth="1"/>
    <col min="8" max="8" width="19.453125" customWidth="1"/>
  </cols>
  <sheetData>
    <row r="1" spans="1:8" x14ac:dyDescent="0.35">
      <c r="A1" s="124" t="s">
        <v>63</v>
      </c>
      <c r="B1" s="125"/>
      <c r="E1" s="122" t="s">
        <v>52</v>
      </c>
      <c r="F1" s="123"/>
      <c r="G1" s="123"/>
      <c r="H1" s="123"/>
    </row>
    <row r="2" spans="1:8" ht="15" thickBot="1" x14ac:dyDescent="0.4"/>
    <row r="3" spans="1:8" ht="28" x14ac:dyDescent="0.5">
      <c r="A3" s="60" t="s">
        <v>62</v>
      </c>
      <c r="B3" s="61"/>
      <c r="C3" s="62"/>
      <c r="E3" s="35" t="s">
        <v>69</v>
      </c>
      <c r="F3" s="36" t="s">
        <v>71</v>
      </c>
      <c r="G3" s="37" t="s">
        <v>70</v>
      </c>
    </row>
    <row r="4" spans="1:8" ht="15" thickBot="1" x14ac:dyDescent="0.4">
      <c r="A4" s="63"/>
      <c r="C4" s="64"/>
      <c r="E4" s="38">
        <v>0</v>
      </c>
      <c r="F4" s="55">
        <v>0.75</v>
      </c>
      <c r="G4" s="39">
        <f>ROUNDUP(E4*F4,0)</f>
        <v>0</v>
      </c>
    </row>
    <row r="5" spans="1:8" ht="15" thickBot="1" x14ac:dyDescent="0.4">
      <c r="A5" s="65" t="s">
        <v>75</v>
      </c>
      <c r="C5" s="64" t="s">
        <v>84</v>
      </c>
    </row>
    <row r="6" spans="1:8" ht="26.5" x14ac:dyDescent="0.35">
      <c r="A6" s="63" t="s">
        <v>80</v>
      </c>
      <c r="B6" s="66" t="s">
        <v>85</v>
      </c>
      <c r="C6" s="67">
        <v>7395</v>
      </c>
      <c r="E6" s="51"/>
      <c r="F6" s="52"/>
      <c r="G6" s="36" t="s">
        <v>71</v>
      </c>
      <c r="H6" s="37" t="s">
        <v>70</v>
      </c>
    </row>
    <row r="7" spans="1:8" x14ac:dyDescent="0.35">
      <c r="A7" s="68"/>
      <c r="B7" s="59"/>
      <c r="C7" s="69"/>
      <c r="E7" s="48" t="s">
        <v>73</v>
      </c>
      <c r="F7" s="46">
        <f>ROUNDUP(E4/2,0)</f>
        <v>0</v>
      </c>
      <c r="G7" s="54"/>
      <c r="H7" s="47">
        <f>ROUNDUP(F7*G7,0)</f>
        <v>0</v>
      </c>
    </row>
    <row r="8" spans="1:8" ht="15" thickBot="1" x14ac:dyDescent="0.4">
      <c r="A8" s="65" t="s">
        <v>76</v>
      </c>
      <c r="B8" s="23" t="s">
        <v>68</v>
      </c>
      <c r="C8" s="64"/>
      <c r="E8" s="49" t="s">
        <v>72</v>
      </c>
      <c r="F8" s="50">
        <f>ROUNDDOWN(E4/2,0)</f>
        <v>0</v>
      </c>
      <c r="G8" s="55"/>
      <c r="H8" s="53">
        <f>ROUNDDOWN(F8*G8,0)</f>
        <v>0</v>
      </c>
    </row>
    <row r="9" spans="1:8" ht="15" thickBot="1" x14ac:dyDescent="0.4">
      <c r="A9" s="70" t="s">
        <v>44</v>
      </c>
      <c r="B9" s="23" t="s">
        <v>74</v>
      </c>
      <c r="C9" s="71" t="s">
        <v>79</v>
      </c>
    </row>
    <row r="10" spans="1:8" ht="15.75" customHeight="1" x14ac:dyDescent="0.35">
      <c r="A10" s="72">
        <v>7395</v>
      </c>
      <c r="B10" s="56">
        <v>0</v>
      </c>
      <c r="C10" s="67">
        <f>A10-B10</f>
        <v>7395</v>
      </c>
      <c r="E10" s="14" t="s">
        <v>0</v>
      </c>
      <c r="F10" s="15" t="s">
        <v>19</v>
      </c>
      <c r="G10" s="15" t="s">
        <v>1</v>
      </c>
      <c r="H10" s="16" t="s">
        <v>2</v>
      </c>
    </row>
    <row r="11" spans="1:8" x14ac:dyDescent="0.35">
      <c r="A11" s="73" t="s">
        <v>78</v>
      </c>
      <c r="B11" s="74"/>
      <c r="C11" s="75"/>
      <c r="E11" s="33" t="s">
        <v>22</v>
      </c>
      <c r="F11" s="29" t="s">
        <v>3</v>
      </c>
      <c r="G11" s="31">
        <v>1</v>
      </c>
      <c r="H11" s="17" t="s">
        <v>4</v>
      </c>
    </row>
    <row r="12" spans="1:8" x14ac:dyDescent="0.35">
      <c r="A12" s="119" t="s">
        <v>83</v>
      </c>
      <c r="B12" s="120"/>
      <c r="C12" s="121"/>
      <c r="E12" s="33">
        <v>11</v>
      </c>
      <c r="F12" s="29" t="s">
        <v>5</v>
      </c>
      <c r="G12" s="31">
        <v>0.92</v>
      </c>
      <c r="H12" s="17" t="s">
        <v>6</v>
      </c>
    </row>
    <row r="13" spans="1:8" x14ac:dyDescent="0.35">
      <c r="A13" s="119"/>
      <c r="B13" s="120"/>
      <c r="C13" s="121"/>
      <c r="E13" s="33">
        <v>10</v>
      </c>
      <c r="F13" s="29" t="s">
        <v>7</v>
      </c>
      <c r="G13" s="31">
        <v>0.83</v>
      </c>
      <c r="H13" s="17" t="s">
        <v>6</v>
      </c>
    </row>
    <row r="14" spans="1:8" x14ac:dyDescent="0.35">
      <c r="A14" s="68"/>
      <c r="B14" s="58"/>
      <c r="C14" s="69"/>
      <c r="E14" s="33">
        <v>9</v>
      </c>
      <c r="F14" s="29" t="s">
        <v>8</v>
      </c>
      <c r="G14" s="31">
        <v>0.75</v>
      </c>
      <c r="H14" s="17" t="s">
        <v>6</v>
      </c>
    </row>
    <row r="15" spans="1:8" x14ac:dyDescent="0.35">
      <c r="A15" s="65" t="s">
        <v>77</v>
      </c>
      <c r="B15" s="66"/>
      <c r="C15" s="76"/>
      <c r="E15" s="33">
        <v>8</v>
      </c>
      <c r="F15" s="29" t="s">
        <v>9</v>
      </c>
      <c r="G15" s="31">
        <v>0.67</v>
      </c>
      <c r="H15" s="17" t="s">
        <v>10</v>
      </c>
    </row>
    <row r="16" spans="1:8" x14ac:dyDescent="0.35">
      <c r="A16" s="63" t="s">
        <v>82</v>
      </c>
      <c r="B16" s="66" t="s">
        <v>85</v>
      </c>
      <c r="C16" s="67">
        <v>740</v>
      </c>
      <c r="E16" s="33">
        <v>7</v>
      </c>
      <c r="F16" s="29" t="s">
        <v>11</v>
      </c>
      <c r="G16" s="31">
        <v>0.57999999999999996</v>
      </c>
      <c r="H16" s="17" t="s">
        <v>10</v>
      </c>
    </row>
    <row r="17" spans="1:8" x14ac:dyDescent="0.35">
      <c r="A17" s="77" t="s">
        <v>81</v>
      </c>
      <c r="C17" s="78"/>
      <c r="E17" s="33">
        <v>6</v>
      </c>
      <c r="F17" s="29" t="s">
        <v>12</v>
      </c>
      <c r="G17" s="31">
        <v>0.5</v>
      </c>
      <c r="H17" s="17" t="s">
        <v>10</v>
      </c>
    </row>
    <row r="18" spans="1:8" x14ac:dyDescent="0.35">
      <c r="A18" s="79"/>
      <c r="B18" s="58"/>
      <c r="C18" s="69"/>
      <c r="E18" s="33">
        <v>5</v>
      </c>
      <c r="F18" s="29" t="s">
        <v>13</v>
      </c>
      <c r="G18" s="31">
        <v>0.42</v>
      </c>
      <c r="H18" s="17" t="s">
        <v>14</v>
      </c>
    </row>
    <row r="19" spans="1:8" x14ac:dyDescent="0.35">
      <c r="A19" s="12"/>
      <c r="B19" s="1"/>
      <c r="E19" s="33">
        <v>4</v>
      </c>
      <c r="F19" s="29" t="s">
        <v>15</v>
      </c>
      <c r="G19" s="31">
        <v>0.33</v>
      </c>
      <c r="H19" s="17" t="s">
        <v>14</v>
      </c>
    </row>
    <row r="20" spans="1:8" x14ac:dyDescent="0.35">
      <c r="A20" s="12"/>
      <c r="B20" s="1"/>
      <c r="E20" s="33">
        <v>3</v>
      </c>
      <c r="F20" s="29" t="s">
        <v>16</v>
      </c>
      <c r="G20" s="31">
        <v>0.25</v>
      </c>
      <c r="H20" s="17" t="s">
        <v>14</v>
      </c>
    </row>
    <row r="21" spans="1:8" x14ac:dyDescent="0.35">
      <c r="A21" s="57"/>
      <c r="B21" s="57"/>
      <c r="C21" s="57"/>
      <c r="E21" s="33">
        <v>2</v>
      </c>
      <c r="F21" s="29" t="s">
        <v>17</v>
      </c>
      <c r="G21" s="31">
        <v>0.17</v>
      </c>
      <c r="H21" s="17" t="s">
        <v>14</v>
      </c>
    </row>
    <row r="22" spans="1:8" ht="15" thickBot="1" x14ac:dyDescent="0.4">
      <c r="E22" s="34">
        <v>1</v>
      </c>
      <c r="F22" s="30" t="s">
        <v>18</v>
      </c>
      <c r="G22" s="32">
        <v>0.08</v>
      </c>
      <c r="H22" s="18" t="s">
        <v>14</v>
      </c>
    </row>
    <row r="23" spans="1:8" ht="15.75" customHeight="1" x14ac:dyDescent="0.35"/>
    <row r="24" spans="1:8" x14ac:dyDescent="0.35">
      <c r="E24" s="19" t="s">
        <v>65</v>
      </c>
    </row>
    <row r="25" spans="1:8" x14ac:dyDescent="0.35">
      <c r="E25" s="19" t="s">
        <v>64</v>
      </c>
    </row>
  </sheetData>
  <mergeCells count="3">
    <mergeCell ref="A12:C13"/>
    <mergeCell ref="E1:H1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E8F2-EBA1-4B7E-8560-72AC188FE25B}">
  <dimension ref="A1:L31"/>
  <sheetViews>
    <sheetView workbookViewId="0">
      <selection activeCell="J24" sqref="J24:J29"/>
    </sheetView>
  </sheetViews>
  <sheetFormatPr defaultRowHeight="14.5" x14ac:dyDescent="0.35"/>
  <cols>
    <col min="1" max="1" width="3.7265625" customWidth="1"/>
    <col min="2" max="2" width="31.54296875" bestFit="1" customWidth="1"/>
    <col min="3" max="3" width="17.26953125" style="1" bestFit="1" customWidth="1"/>
    <col min="4" max="6" width="3.7265625" customWidth="1"/>
    <col min="7" max="7" width="36.7265625" customWidth="1"/>
    <col min="8" max="8" width="11.1796875" style="25" bestFit="1" customWidth="1"/>
    <col min="9" max="9" width="3.7265625" customWidth="1"/>
    <col min="10" max="10" width="49.7265625" bestFit="1" customWidth="1"/>
    <col min="11" max="11" width="11.1796875" style="25" bestFit="1" customWidth="1"/>
    <col min="12" max="12" width="3.7265625" customWidth="1"/>
    <col min="13" max="13" width="4.7265625" customWidth="1"/>
  </cols>
  <sheetData>
    <row r="1" spans="1:12" s="106" customFormat="1" ht="15.5" x14ac:dyDescent="0.35">
      <c r="A1" s="126" t="s">
        <v>51</v>
      </c>
      <c r="B1" s="126"/>
      <c r="C1" s="126"/>
      <c r="D1" s="126"/>
      <c r="F1" s="127" t="s">
        <v>98</v>
      </c>
      <c r="G1" s="127"/>
      <c r="H1" s="127"/>
      <c r="I1" s="127"/>
      <c r="J1" s="127"/>
      <c r="K1" s="127"/>
      <c r="L1" s="127"/>
    </row>
    <row r="2" spans="1:12" ht="10" customHeight="1" x14ac:dyDescent="0.35"/>
    <row r="3" spans="1:12" ht="15" thickBot="1" x14ac:dyDescent="0.4">
      <c r="A3" s="11"/>
      <c r="B3" s="11"/>
      <c r="C3" s="24"/>
      <c r="D3" s="11"/>
      <c r="F3" s="11"/>
      <c r="G3" s="11"/>
      <c r="H3" s="96"/>
      <c r="I3" s="11"/>
      <c r="J3" s="11"/>
      <c r="K3" s="96"/>
      <c r="L3" s="11"/>
    </row>
    <row r="4" spans="1:12" ht="15.75" customHeight="1" thickBot="1" x14ac:dyDescent="0.4">
      <c r="A4" s="11"/>
      <c r="B4" s="20" t="s">
        <v>86</v>
      </c>
      <c r="C4" s="82" t="s">
        <v>50</v>
      </c>
      <c r="D4" s="11"/>
      <c r="E4" s="1"/>
      <c r="F4" s="11"/>
      <c r="G4" s="134" t="s">
        <v>110</v>
      </c>
      <c r="H4" s="134"/>
      <c r="I4" s="11"/>
      <c r="J4" s="134" t="s">
        <v>111</v>
      </c>
      <c r="K4" s="134"/>
      <c r="L4" s="11"/>
    </row>
    <row r="5" spans="1:12" ht="15" thickBot="1" x14ac:dyDescent="0.4">
      <c r="A5" s="11"/>
      <c r="B5" s="81" t="s">
        <v>87</v>
      </c>
      <c r="C5" s="28">
        <v>7395</v>
      </c>
      <c r="D5" s="11"/>
      <c r="E5" s="1"/>
      <c r="F5" s="11"/>
      <c r="G5" s="88" t="s">
        <v>91</v>
      </c>
      <c r="H5" s="92"/>
      <c r="I5" s="11"/>
      <c r="J5" s="88" t="s">
        <v>91</v>
      </c>
      <c r="K5" s="92"/>
      <c r="L5" s="11"/>
    </row>
    <row r="6" spans="1:12" x14ac:dyDescent="0.35">
      <c r="A6" s="11"/>
      <c r="B6" s="21" t="s">
        <v>88</v>
      </c>
      <c r="C6" s="87"/>
      <c r="D6" s="11"/>
      <c r="F6" s="11"/>
      <c r="G6" s="89" t="s">
        <v>90</v>
      </c>
      <c r="H6" s="93"/>
      <c r="I6" s="11"/>
      <c r="J6" s="89" t="s">
        <v>90</v>
      </c>
      <c r="K6" s="93"/>
      <c r="L6" s="11"/>
    </row>
    <row r="7" spans="1:12" x14ac:dyDescent="0.35">
      <c r="A7" s="11"/>
      <c r="B7" s="21" t="s">
        <v>44</v>
      </c>
      <c r="C7" s="83">
        <f>C5</f>
        <v>7395</v>
      </c>
      <c r="D7" s="11"/>
      <c r="F7" s="11"/>
      <c r="G7" s="89" t="s">
        <v>106</v>
      </c>
      <c r="H7" s="93" t="s">
        <v>89</v>
      </c>
      <c r="I7" s="11"/>
      <c r="J7" s="89" t="s">
        <v>102</v>
      </c>
      <c r="K7" s="93"/>
      <c r="L7" s="11"/>
    </row>
    <row r="8" spans="1:12" x14ac:dyDescent="0.35">
      <c r="A8" s="11"/>
      <c r="B8" s="21" t="s">
        <v>60</v>
      </c>
      <c r="C8" s="83"/>
      <c r="D8" s="11"/>
      <c r="F8" s="11"/>
      <c r="G8" s="89" t="s">
        <v>102</v>
      </c>
      <c r="H8" s="93"/>
      <c r="I8" s="11"/>
      <c r="J8" s="89" t="s">
        <v>109</v>
      </c>
      <c r="K8" s="93"/>
      <c r="L8" s="11"/>
    </row>
    <row r="9" spans="1:12" x14ac:dyDescent="0.35">
      <c r="A9" s="11"/>
      <c r="B9" s="21" t="s">
        <v>61</v>
      </c>
      <c r="C9" s="84">
        <f>C7-C8</f>
        <v>7395</v>
      </c>
      <c r="D9" s="11"/>
      <c r="F9" s="11"/>
      <c r="G9" s="89" t="s">
        <v>103</v>
      </c>
      <c r="H9" s="93"/>
      <c r="I9" s="11"/>
      <c r="J9" s="89" t="s">
        <v>101</v>
      </c>
      <c r="K9" s="93"/>
      <c r="L9" s="11"/>
    </row>
    <row r="10" spans="1:12" ht="15" thickBot="1" x14ac:dyDescent="0.4">
      <c r="A10" s="11"/>
      <c r="B10" s="21" t="s">
        <v>45</v>
      </c>
      <c r="C10" s="85"/>
      <c r="D10" s="11"/>
      <c r="F10" s="11"/>
      <c r="G10" s="89" t="s">
        <v>99</v>
      </c>
      <c r="H10" s="94"/>
      <c r="I10" s="11"/>
      <c r="J10" s="89" t="s">
        <v>107</v>
      </c>
      <c r="K10" s="100"/>
      <c r="L10" s="11"/>
    </row>
    <row r="11" spans="1:12" ht="15" thickBot="1" x14ac:dyDescent="0.4">
      <c r="A11" s="11"/>
      <c r="B11" s="22" t="s">
        <v>93</v>
      </c>
      <c r="C11" s="80"/>
      <c r="D11" s="11"/>
      <c r="F11" s="11"/>
      <c r="G11" s="89" t="s">
        <v>105</v>
      </c>
      <c r="H11" s="93" t="s">
        <v>89</v>
      </c>
      <c r="I11" s="11"/>
      <c r="J11" s="98" t="s">
        <v>105</v>
      </c>
      <c r="K11" s="46" t="s">
        <v>89</v>
      </c>
      <c r="L11" s="11"/>
    </row>
    <row r="12" spans="1:12" ht="15" thickBot="1" x14ac:dyDescent="0.4">
      <c r="A12" s="11"/>
      <c r="B12" s="21" t="s">
        <v>92</v>
      </c>
      <c r="C12" s="86" t="s">
        <v>50</v>
      </c>
      <c r="D12" s="11"/>
      <c r="F12" s="11"/>
      <c r="G12" s="90" t="s">
        <v>96</v>
      </c>
      <c r="H12" s="102">
        <v>740</v>
      </c>
      <c r="I12" s="97"/>
      <c r="J12" s="99" t="s">
        <v>96</v>
      </c>
      <c r="K12" s="103">
        <v>740</v>
      </c>
      <c r="L12" s="11"/>
    </row>
    <row r="13" spans="1:12" x14ac:dyDescent="0.35">
      <c r="A13" s="11"/>
      <c r="B13" s="128" t="s">
        <v>94</v>
      </c>
      <c r="C13" s="129"/>
      <c r="D13" s="11"/>
      <c r="F13" s="11"/>
      <c r="G13" s="90" t="s">
        <v>97</v>
      </c>
      <c r="H13" s="94"/>
      <c r="I13" s="11"/>
      <c r="J13" s="99" t="s">
        <v>97</v>
      </c>
      <c r="K13" s="101"/>
      <c r="L13" s="11"/>
    </row>
    <row r="14" spans="1:12" x14ac:dyDescent="0.35">
      <c r="A14" s="11"/>
      <c r="B14" s="132" t="s">
        <v>95</v>
      </c>
      <c r="C14" s="133"/>
      <c r="D14" s="11"/>
      <c r="F14" s="11"/>
      <c r="G14" s="89" t="s">
        <v>100</v>
      </c>
      <c r="H14" s="94"/>
      <c r="I14" s="11"/>
      <c r="J14" s="89" t="s">
        <v>108</v>
      </c>
      <c r="K14" s="101"/>
      <c r="L14" s="11"/>
    </row>
    <row r="15" spans="1:12" ht="15" thickBot="1" x14ac:dyDescent="0.4">
      <c r="A15" s="11"/>
      <c r="B15" s="130" t="s">
        <v>57</v>
      </c>
      <c r="C15" s="131"/>
      <c r="D15" s="11"/>
      <c r="F15" s="11"/>
      <c r="G15" s="89" t="s">
        <v>104</v>
      </c>
      <c r="H15" s="93" t="s">
        <v>89</v>
      </c>
      <c r="I15" s="11"/>
      <c r="J15" s="98" t="s">
        <v>104</v>
      </c>
      <c r="K15" s="46" t="s">
        <v>89</v>
      </c>
      <c r="L15" s="11"/>
    </row>
    <row r="16" spans="1:12" ht="15" thickBot="1" x14ac:dyDescent="0.4">
      <c r="A16" s="11"/>
      <c r="B16" s="11"/>
      <c r="C16" s="24"/>
      <c r="D16" s="11"/>
      <c r="F16" s="11"/>
      <c r="G16" s="90" t="s">
        <v>96</v>
      </c>
      <c r="H16" s="102">
        <v>740</v>
      </c>
      <c r="I16" s="11"/>
      <c r="J16" s="99" t="s">
        <v>96</v>
      </c>
      <c r="K16" s="103">
        <v>740</v>
      </c>
      <c r="L16" s="11"/>
    </row>
    <row r="17" spans="1:12" ht="15" thickBot="1" x14ac:dyDescent="0.4">
      <c r="A17" s="11"/>
      <c r="B17" s="12" t="s">
        <v>46</v>
      </c>
      <c r="C17" s="105">
        <v>7395</v>
      </c>
      <c r="D17" s="11"/>
      <c r="F17" s="11"/>
      <c r="G17" s="91" t="s">
        <v>97</v>
      </c>
      <c r="H17" s="95"/>
      <c r="I17" s="11"/>
      <c r="J17" s="99" t="s">
        <v>97</v>
      </c>
      <c r="K17" s="101"/>
      <c r="L17" s="11"/>
    </row>
    <row r="18" spans="1:12" x14ac:dyDescent="0.35">
      <c r="A18" s="11"/>
      <c r="B18" s="12" t="s">
        <v>49</v>
      </c>
      <c r="C18" s="104">
        <f>ROUNDUP(C17*0.1,0)</f>
        <v>740</v>
      </c>
      <c r="D18" s="11"/>
      <c r="F18" s="11"/>
      <c r="G18" s="11"/>
      <c r="H18" s="96"/>
      <c r="I18" s="11"/>
      <c r="J18" s="89" t="s">
        <v>108</v>
      </c>
      <c r="K18" s="101"/>
      <c r="L18" s="11"/>
    </row>
    <row r="19" spans="1:12" x14ac:dyDescent="0.35">
      <c r="A19" s="11"/>
      <c r="B19" s="13"/>
      <c r="C19" s="13" t="s">
        <v>48</v>
      </c>
      <c r="D19" s="11"/>
      <c r="F19" s="11"/>
      <c r="G19" s="11"/>
      <c r="H19" s="96"/>
      <c r="I19" s="11"/>
      <c r="J19" s="98" t="s">
        <v>112</v>
      </c>
      <c r="K19" s="46" t="s">
        <v>89</v>
      </c>
      <c r="L19" s="11"/>
    </row>
    <row r="20" spans="1:12" x14ac:dyDescent="0.35">
      <c r="A20" s="11"/>
      <c r="B20" s="13"/>
      <c r="C20" s="13" t="s">
        <v>47</v>
      </c>
      <c r="D20" s="11"/>
      <c r="F20" s="11"/>
      <c r="G20" s="11"/>
      <c r="H20" s="96"/>
      <c r="I20" s="11"/>
      <c r="J20" s="99" t="s">
        <v>96</v>
      </c>
      <c r="K20" s="103">
        <v>740</v>
      </c>
      <c r="L20" s="11"/>
    </row>
    <row r="21" spans="1:12" x14ac:dyDescent="0.35">
      <c r="A21" s="11"/>
      <c r="B21" s="11"/>
      <c r="C21" s="24"/>
      <c r="D21" s="11"/>
      <c r="F21" s="11"/>
      <c r="G21" s="11"/>
      <c r="H21" s="96"/>
      <c r="I21" s="11"/>
      <c r="J21" s="99" t="s">
        <v>97</v>
      </c>
      <c r="K21" s="101"/>
      <c r="L21" s="11"/>
    </row>
    <row r="22" spans="1:12" x14ac:dyDescent="0.35">
      <c r="F22" s="11"/>
      <c r="G22" s="11"/>
      <c r="H22" s="96"/>
      <c r="I22" s="11"/>
      <c r="J22" s="11"/>
      <c r="K22" s="96"/>
      <c r="L22" s="11"/>
    </row>
    <row r="23" spans="1:12" ht="15" thickBot="1" x14ac:dyDescent="0.4"/>
    <row r="24" spans="1:12" x14ac:dyDescent="0.35">
      <c r="B24" s="107" t="s">
        <v>53</v>
      </c>
      <c r="C24" s="27"/>
      <c r="D24" s="108"/>
      <c r="E24" s="108"/>
      <c r="F24" s="108"/>
      <c r="G24" s="118"/>
      <c r="J24" s="1" t="s">
        <v>117</v>
      </c>
    </row>
    <row r="25" spans="1:12" ht="15.5" x14ac:dyDescent="0.35">
      <c r="B25" s="109" t="s">
        <v>113</v>
      </c>
      <c r="C25" s="110"/>
      <c r="D25" s="110"/>
      <c r="E25" s="110"/>
      <c r="F25" s="110"/>
      <c r="G25" s="111"/>
      <c r="H25" s="110"/>
      <c r="I25" s="110"/>
      <c r="J25" s="1" t="s">
        <v>54</v>
      </c>
    </row>
    <row r="26" spans="1:12" x14ac:dyDescent="0.35">
      <c r="B26" s="112" t="s">
        <v>114</v>
      </c>
      <c r="C26" s="26"/>
      <c r="D26" s="26"/>
      <c r="E26" s="26"/>
      <c r="F26" s="26"/>
      <c r="G26" s="113"/>
      <c r="H26" s="26"/>
      <c r="I26" s="26"/>
      <c r="J26" s="26" t="s">
        <v>55</v>
      </c>
    </row>
    <row r="27" spans="1:12" x14ac:dyDescent="0.35">
      <c r="B27" s="114" t="s">
        <v>115</v>
      </c>
      <c r="D27" s="1"/>
      <c r="E27" s="1"/>
      <c r="F27" s="1"/>
      <c r="G27" s="85"/>
      <c r="H27" s="1"/>
      <c r="I27" s="1"/>
      <c r="J27" s="26" t="s">
        <v>56</v>
      </c>
    </row>
    <row r="28" spans="1:12" ht="15" thickBot="1" x14ac:dyDescent="0.4">
      <c r="B28" s="115" t="s">
        <v>116</v>
      </c>
      <c r="C28" s="116"/>
      <c r="D28" s="116"/>
      <c r="E28" s="116"/>
      <c r="F28" s="116"/>
      <c r="G28" s="117"/>
      <c r="H28" s="1"/>
      <c r="I28" s="1"/>
      <c r="J28" s="26" t="s">
        <v>59</v>
      </c>
    </row>
    <row r="29" spans="1:12" x14ac:dyDescent="0.35">
      <c r="J29" s="26" t="s">
        <v>58</v>
      </c>
    </row>
    <row r="31" spans="1:12" x14ac:dyDescent="0.35">
      <c r="C31"/>
    </row>
  </sheetData>
  <mergeCells count="7">
    <mergeCell ref="A1:D1"/>
    <mergeCell ref="F1:L1"/>
    <mergeCell ref="B13:C13"/>
    <mergeCell ref="B15:C15"/>
    <mergeCell ref="B14:C14"/>
    <mergeCell ref="G4:H4"/>
    <mergeCell ref="J4:K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235A-0B81-4AA3-B8BB-B9A67C9AB339}">
  <dimension ref="A1:W3"/>
  <sheetViews>
    <sheetView topLeftCell="A13" workbookViewId="0">
      <selection sqref="A1:I1"/>
    </sheetView>
  </sheetViews>
  <sheetFormatPr defaultRowHeight="14.5" x14ac:dyDescent="0.35"/>
  <cols>
    <col min="10" max="10" width="3.7265625" customWidth="1"/>
    <col min="24" max="24" width="8.1796875" customWidth="1"/>
  </cols>
  <sheetData>
    <row r="1" spans="1:23" ht="19" thickBot="1" x14ac:dyDescent="0.5">
      <c r="A1" s="135" t="s">
        <v>20</v>
      </c>
      <c r="B1" s="135"/>
      <c r="C1" s="135"/>
      <c r="D1" s="135"/>
      <c r="E1" s="135"/>
      <c r="F1" s="135"/>
      <c r="G1" s="135"/>
      <c r="H1" s="135"/>
      <c r="I1" s="135"/>
      <c r="J1" s="23"/>
      <c r="K1" s="135" t="s">
        <v>21</v>
      </c>
      <c r="L1" s="135"/>
      <c r="M1" s="135"/>
      <c r="N1" s="135"/>
      <c r="O1" s="135"/>
      <c r="P1" s="135"/>
      <c r="Q1" s="135"/>
      <c r="R1" s="135"/>
      <c r="S1" s="135"/>
    </row>
    <row r="2" spans="1:23" x14ac:dyDescent="0.35">
      <c r="U2" s="6" t="s">
        <v>24</v>
      </c>
      <c r="V2" s="7"/>
      <c r="W2" s="8"/>
    </row>
    <row r="3" spans="1:23" ht="15" thickBot="1" x14ac:dyDescent="0.4">
      <c r="U3" s="3" t="s">
        <v>23</v>
      </c>
      <c r="V3" s="4"/>
      <c r="W3" s="5"/>
    </row>
  </sheetData>
  <mergeCells count="2">
    <mergeCell ref="A1:I1"/>
    <mergeCell ref="K1:S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B3E6-70E3-40C8-A2EA-CDDF7B1361D9}">
  <dimension ref="B1:F15"/>
  <sheetViews>
    <sheetView workbookViewId="0">
      <selection activeCell="E10" sqref="E10:F10"/>
    </sheetView>
  </sheetViews>
  <sheetFormatPr defaultRowHeight="14.5" x14ac:dyDescent="0.35"/>
  <cols>
    <col min="1" max="1" width="3.26953125" customWidth="1"/>
    <col min="2" max="2" width="11.1796875" customWidth="1"/>
    <col min="3" max="3" width="100.7265625" customWidth="1"/>
    <col min="4" max="4" width="8.26953125" style="41" customWidth="1"/>
    <col min="6" max="6" width="80.7265625" customWidth="1"/>
  </cols>
  <sheetData>
    <row r="1" spans="2:6" s="45" customFormat="1" ht="26" x14ac:dyDescent="0.6">
      <c r="B1" s="42"/>
      <c r="C1" s="43" t="s">
        <v>66</v>
      </c>
      <c r="D1" s="44"/>
      <c r="F1" s="43" t="s">
        <v>67</v>
      </c>
    </row>
    <row r="2" spans="2:6" ht="15.5" x14ac:dyDescent="0.35">
      <c r="B2" s="9"/>
      <c r="C2" s="40"/>
      <c r="F2" s="40"/>
    </row>
    <row r="3" spans="2:6" x14ac:dyDescent="0.35">
      <c r="B3" s="136" t="s">
        <v>36</v>
      </c>
      <c r="C3" s="137"/>
      <c r="E3" s="136" t="s">
        <v>36</v>
      </c>
      <c r="F3" s="137"/>
    </row>
    <row r="4" spans="2:6" ht="24" x14ac:dyDescent="0.35">
      <c r="B4" s="10" t="s">
        <v>25</v>
      </c>
      <c r="C4" s="10" t="s">
        <v>26</v>
      </c>
      <c r="E4" s="10" t="s">
        <v>37</v>
      </c>
      <c r="F4" s="10" t="s">
        <v>26</v>
      </c>
    </row>
    <row r="5" spans="2:6" ht="24" x14ac:dyDescent="0.35">
      <c r="B5" s="2">
        <v>1</v>
      </c>
      <c r="C5" s="2" t="s">
        <v>27</v>
      </c>
      <c r="E5" s="2">
        <v>1</v>
      </c>
      <c r="F5" s="2" t="s">
        <v>38</v>
      </c>
    </row>
    <row r="6" spans="2:6" ht="24" x14ac:dyDescent="0.35">
      <c r="B6" s="2">
        <v>2</v>
      </c>
      <c r="C6" s="2" t="s">
        <v>28</v>
      </c>
      <c r="E6" s="2">
        <v>2</v>
      </c>
      <c r="F6" s="2" t="s">
        <v>39</v>
      </c>
    </row>
    <row r="7" spans="2:6" ht="24" x14ac:dyDescent="0.35">
      <c r="B7" s="2">
        <v>3</v>
      </c>
      <c r="C7" s="2" t="s">
        <v>29</v>
      </c>
      <c r="E7" s="2" t="s">
        <v>30</v>
      </c>
      <c r="F7" s="2" t="s">
        <v>40</v>
      </c>
    </row>
    <row r="8" spans="2:6" x14ac:dyDescent="0.35">
      <c r="B8" s="2" t="s">
        <v>30</v>
      </c>
      <c r="C8" s="2" t="s">
        <v>31</v>
      </c>
    </row>
    <row r="9" spans="2:6" ht="15.5" x14ac:dyDescent="0.35">
      <c r="B9" s="9"/>
      <c r="E9" s="9"/>
    </row>
    <row r="10" spans="2:6" x14ac:dyDescent="0.35">
      <c r="B10" s="136" t="s">
        <v>32</v>
      </c>
      <c r="C10" s="138"/>
      <c r="E10" s="139" t="s">
        <v>32</v>
      </c>
      <c r="F10" s="124"/>
    </row>
    <row r="11" spans="2:6" ht="24" x14ac:dyDescent="0.35">
      <c r="B11" s="10" t="s">
        <v>25</v>
      </c>
      <c r="C11" s="10" t="s">
        <v>26</v>
      </c>
      <c r="E11" s="10" t="s">
        <v>37</v>
      </c>
      <c r="F11" s="10" t="s">
        <v>26</v>
      </c>
    </row>
    <row r="12" spans="2:6" x14ac:dyDescent="0.35">
      <c r="B12" s="2">
        <v>1</v>
      </c>
      <c r="C12" s="2" t="s">
        <v>33</v>
      </c>
      <c r="E12" s="2">
        <v>3</v>
      </c>
      <c r="F12" s="2" t="s">
        <v>41</v>
      </c>
    </row>
    <row r="13" spans="2:6" ht="24" x14ac:dyDescent="0.35">
      <c r="B13" s="2">
        <v>2</v>
      </c>
      <c r="C13" s="2" t="s">
        <v>34</v>
      </c>
      <c r="E13" s="2">
        <v>4</v>
      </c>
      <c r="F13" s="2" t="s">
        <v>42</v>
      </c>
    </row>
    <row r="14" spans="2:6" ht="24" x14ac:dyDescent="0.35">
      <c r="B14" s="2">
        <v>3</v>
      </c>
      <c r="C14" s="2" t="s">
        <v>35</v>
      </c>
      <c r="E14" s="2">
        <v>5</v>
      </c>
      <c r="F14" s="2" t="s">
        <v>43</v>
      </c>
    </row>
    <row r="15" spans="2:6" x14ac:dyDescent="0.35">
      <c r="B15" s="2" t="s">
        <v>30</v>
      </c>
      <c r="C15" s="2" t="s">
        <v>31</v>
      </c>
      <c r="E15" s="2" t="s">
        <v>30</v>
      </c>
      <c r="F15" s="2" t="s">
        <v>40</v>
      </c>
    </row>
  </sheetData>
  <mergeCells count="4">
    <mergeCell ref="B3:C3"/>
    <mergeCell ref="B10:C10"/>
    <mergeCell ref="E10:F10"/>
    <mergeCell ref="E3:F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Pell eligibility criteria</vt:lpstr>
      <vt:lpstr>SAI Calc - manual PJ</vt:lpstr>
      <vt:lpstr>2022 Poverty Tables</vt:lpstr>
      <vt:lpstr>Max and Min Indicator codes</vt:lpstr>
    </vt:vector>
  </TitlesOfParts>
  <Company>SUNY Adirondack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Sprague</dc:creator>
  <cp:lastModifiedBy>Chloe Stanley</cp:lastModifiedBy>
  <dcterms:created xsi:type="dcterms:W3CDTF">2024-04-11T14:52:05Z</dcterms:created>
  <dcterms:modified xsi:type="dcterms:W3CDTF">2025-01-30T21:20:37Z</dcterms:modified>
</cp:coreProperties>
</file>